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In Work\25080360 - Ангар 15х64\_3D\"/>
    </mc:Choice>
  </mc:AlternateContent>
  <xr:revisionPtr revIDLastSave="0" documentId="13_ncr:1_{E85F307E-34EC-4DEB-9565-57A58E2D2A6A}" xr6:coauthVersionLast="40" xr6:coauthVersionMax="47" xr10:uidLastSave="{00000000-0000-0000-0000-000000000000}"/>
  <bookViews>
    <workbookView xWindow="-105" yWindow="-105" windowWidth="21795" windowHeight="13875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58" i="1" l="1"/>
  <c r="H57" i="1"/>
  <c r="H52" i="1"/>
  <c r="F47" i="1" l="1"/>
  <c r="F49" i="1"/>
  <c r="F45" i="1"/>
  <c r="D58" i="1"/>
  <c r="D57" i="1"/>
  <c r="F20" i="1"/>
  <c r="F19" i="1"/>
  <c r="F18" i="1"/>
  <c r="F44" i="1"/>
  <c r="G56" i="1" l="1"/>
  <c r="H56" i="1" s="1"/>
  <c r="C9" i="2" l="1"/>
  <c r="A8" i="2" l="1"/>
  <c r="A7" i="2"/>
  <c r="A5" i="2"/>
  <c r="A4" i="2"/>
  <c r="A3" i="2"/>
  <c r="A2" i="2"/>
  <c r="F51" i="1"/>
  <c r="F50" i="1"/>
  <c r="F43" i="1"/>
  <c r="F42" i="1"/>
  <c r="F41" i="1"/>
  <c r="F40" i="1"/>
  <c r="F39" i="1"/>
  <c r="F38" i="1"/>
  <c r="F37" i="1"/>
  <c r="F35" i="1"/>
  <c r="F36" i="1"/>
  <c r="F48" i="1"/>
  <c r="F17" i="1"/>
  <c r="F16" i="1"/>
  <c r="F15" i="1"/>
  <c r="F14" i="1"/>
  <c r="F12" i="1"/>
  <c r="F34" i="1"/>
  <c r="F31" i="1"/>
  <c r="F30" i="1"/>
  <c r="F29" i="1"/>
  <c r="F26" i="1"/>
  <c r="F27" i="1"/>
  <c r="F21" i="1" l="1"/>
  <c r="F13" i="1"/>
  <c r="F25" i="1"/>
  <c r="F52" i="1" s="1"/>
  <c r="F7" i="1"/>
  <c r="F8" i="1"/>
  <c r="F9" i="1"/>
  <c r="F11" i="1"/>
  <c r="F10" i="1"/>
  <c r="F6" i="1"/>
  <c r="F5" i="1" l="1"/>
  <c r="F22" i="1" s="1"/>
  <c r="F53" i="1" s="1"/>
  <c r="I56" i="1" s="1"/>
</calcChain>
</file>

<file path=xl/sharedStrings.xml><?xml version="1.0" encoding="utf-8"?>
<sst xmlns="http://schemas.openxmlformats.org/spreadsheetml/2006/main" count="107" uniqueCount="85">
  <si>
    <t>Обозначение</t>
  </si>
  <si>
    <t>Масса, ед</t>
  </si>
  <si>
    <t>№ п/п</t>
  </si>
  <si>
    <t>Комплектация</t>
  </si>
  <si>
    <t>Общая масса, кг</t>
  </si>
  <si>
    <t>К1</t>
  </si>
  <si>
    <t>П1</t>
  </si>
  <si>
    <t>К3</t>
  </si>
  <si>
    <t>С1</t>
  </si>
  <si>
    <t>Сортамент</t>
  </si>
  <si>
    <t>СГ1</t>
  </si>
  <si>
    <t>СГ2</t>
  </si>
  <si>
    <t>ЛСТК</t>
  </si>
  <si>
    <t>Чёрный металл</t>
  </si>
  <si>
    <t>t=12</t>
  </si>
  <si>
    <t>t=6</t>
  </si>
  <si>
    <t>Б1</t>
  </si>
  <si>
    <t>Б2</t>
  </si>
  <si>
    <t>К4</t>
  </si>
  <si>
    <t>Б3</t>
  </si>
  <si>
    <t>С2</t>
  </si>
  <si>
    <t>Рс1</t>
  </si>
  <si>
    <t>СГ3</t>
  </si>
  <si>
    <t>СТ1</t>
  </si>
  <si>
    <t>БК-1</t>
  </si>
  <si>
    <t>БК-1.2</t>
  </si>
  <si>
    <t>БК-1.3</t>
  </si>
  <si>
    <t>БК-1.1</t>
  </si>
  <si>
    <t>МУ-1</t>
  </si>
  <si>
    <t>Монтажный узел МУ-1</t>
  </si>
  <si>
    <t>База колонны БК-1</t>
  </si>
  <si>
    <t>МУ-2</t>
  </si>
  <si>
    <t>Монтажный узел МУ-2</t>
  </si>
  <si>
    <t>МУ-3</t>
  </si>
  <si>
    <t>Монтажный узел МУ-3</t>
  </si>
  <si>
    <t>МУ-1.1</t>
  </si>
  <si>
    <t>МУ-1.2</t>
  </si>
  <si>
    <t>МУ-1.3</t>
  </si>
  <si>
    <t>МУ-3.1</t>
  </si>
  <si>
    <t>МУ-3.2</t>
  </si>
  <si>
    <t>МУ-3.3</t>
  </si>
  <si>
    <t>Пл3</t>
  </si>
  <si>
    <t>Пл4</t>
  </si>
  <si>
    <t>Пл5</t>
  </si>
  <si>
    <t>Пл6</t>
  </si>
  <si>
    <t>Пл7</t>
  </si>
  <si>
    <t>Кол-во, шт.</t>
  </si>
  <si>
    <t>Наименование</t>
  </si>
  <si>
    <t>Гайка M16, оцинков.</t>
  </si>
  <si>
    <t>Болт М16х60 прочность не ниже 5.8, полная резьба, оцинков.</t>
  </si>
  <si>
    <t>Шайба 16, плоская, оцинков.</t>
  </si>
  <si>
    <t>Пк1</t>
  </si>
  <si>
    <t>Пк2</t>
  </si>
  <si>
    <t>V∑ 300*3,0*95*26 L=5963</t>
  </si>
  <si>
    <t>V∑ 300*3,0*95*26 L=6826</t>
  </si>
  <si>
    <t>V∑ 250*2,0*82*23 L=7720</t>
  </si>
  <si>
    <t>V∑ 250*2,0*82*23 L=5788</t>
  </si>
  <si>
    <t>СГ4</t>
  </si>
  <si>
    <t>СГ5</t>
  </si>
  <si>
    <t>СГ6</t>
  </si>
  <si>
    <t>П250/6</t>
  </si>
  <si>
    <t>П300/6</t>
  </si>
  <si>
    <t>У300/250</t>
  </si>
  <si>
    <t>У250/250</t>
  </si>
  <si>
    <t>V∑ 250*2,0*82*23 L=4788</t>
  </si>
  <si>
    <t>V∑ 250*2,0*82*23 L=4725</t>
  </si>
  <si>
    <t>V∑ 250*2,0*82*23 L=7300</t>
  </si>
  <si>
    <t>V∑ 250*2,0*82*23 L=2280</t>
  </si>
  <si>
    <t>V∑ 250*2,0*82*23 L=1330</t>
  </si>
  <si>
    <t>V∑ 250*2,0*82*23 L=710</t>
  </si>
  <si>
    <t>Спецификация по сборке Ангар 15х64х6</t>
  </si>
  <si>
    <t>Стандартные</t>
  </si>
  <si>
    <t>00017</t>
  </si>
  <si>
    <t>00020</t>
  </si>
  <si>
    <t>00016</t>
  </si>
  <si>
    <t>00022</t>
  </si>
  <si>
    <t>Пл1</t>
  </si>
  <si>
    <t>Пл2</t>
  </si>
  <si>
    <t>Итого ЧМ</t>
  </si>
  <si>
    <t>Общий  итог</t>
  </si>
  <si>
    <t>Итого ЛСТК</t>
  </si>
  <si>
    <t>Кол-во</t>
  </si>
  <si>
    <t>V∑ 250*2,0*82*23 L=3538</t>
  </si>
  <si>
    <t>V∑ 250*2,0*82*23 L=2176</t>
  </si>
  <si>
    <t>П250/4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</si>
</sst>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  <charset val="204"/>
    </font>
    <font>
      <sz val="11"/>
      <color theme="1"/>
      <name val="Verdana"/>
      <family val="2"/>
      <charset val="204"/>
    </font>
    <font>
      <sz val="8"/>
      <name val="Calibri"/>
      <family val="2"/>
      <scheme val="minor"/>
    </font>
    <font>
      <i/>
      <sz val="1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sz val="14"/>
      <color theme="1"/>
      <name val="Verdana"/>
      <family val="2"/>
      <charset val="204"/>
    </font>
    <font>
      <b/>
      <sz val="1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4" fillId="0" borderId="5" xfId="0" applyFont="1" applyBorder="1"/>
    <xf numFmtId="2" fontId="2" fillId="0" borderId="0" xfId="0" applyNumberFormat="1" applyFont="1"/>
    <xf numFmtId="0" fontId="2" fillId="0" borderId="1" xfId="0" applyFont="1" applyBorder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 shrinkToFi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5" fillId="0" borderId="0" xfId="0" applyNumberFormat="1" applyFont="1"/>
    <xf numFmtId="2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60"/>
  <sheetViews>
    <sheetView tabSelected="1" zoomScaleNormal="100" workbookViewId="0">
      <selection activeCell="D18" sqref="D18"/>
    </sheetView>
  </sheetViews>
  <sheetFormatPr defaultColWidth="9" defaultRowHeight="14.25" x14ac:dyDescent="0.2"/>
  <cols>
    <col min="1" max="1" width="9" style="1"/>
    <col min="2" max="2" width="17.42578125" style="1" bestFit="1" customWidth="1"/>
    <col min="3" max="3" width="33.85546875" style="1" bestFit="1" customWidth="1"/>
    <col min="4" max="4" width="12.5703125" style="1" bestFit="1" customWidth="1"/>
    <col min="5" max="5" width="15" style="1" bestFit="1" customWidth="1"/>
    <col min="6" max="6" width="13" style="1" bestFit="1" customWidth="1"/>
    <col min="7" max="7" width="9" style="1"/>
    <col min="8" max="8" width="11.28515625" style="1" bestFit="1" customWidth="1"/>
    <col min="9" max="9" width="13" style="1" bestFit="1" customWidth="1"/>
    <col min="10" max="16384" width="9" style="1"/>
  </cols>
  <sheetData>
    <row r="1" spans="1:6" ht="18" x14ac:dyDescent="0.2">
      <c r="A1" s="4"/>
      <c r="B1" s="26" t="s">
        <v>70</v>
      </c>
      <c r="C1" s="27"/>
      <c r="D1" s="27"/>
      <c r="E1" s="27"/>
      <c r="F1" s="28"/>
    </row>
    <row r="2" spans="1:6" ht="18" x14ac:dyDescent="0.2">
      <c r="A2" s="4"/>
      <c r="B2" s="29" t="s">
        <v>3</v>
      </c>
      <c r="C2" s="30"/>
      <c r="D2" s="30"/>
      <c r="E2" s="30"/>
      <c r="F2" s="31"/>
    </row>
    <row r="3" spans="1:6" ht="35.25" customHeight="1" x14ac:dyDescent="0.2">
      <c r="A3" s="20" t="s">
        <v>2</v>
      </c>
      <c r="B3" s="21" t="s">
        <v>0</v>
      </c>
      <c r="C3" s="21" t="s">
        <v>9</v>
      </c>
      <c r="D3" s="21" t="s">
        <v>81</v>
      </c>
      <c r="E3" s="21" t="s">
        <v>1</v>
      </c>
      <c r="F3" s="22" t="s">
        <v>4</v>
      </c>
    </row>
    <row r="4" spans="1:6" x14ac:dyDescent="0.2">
      <c r="A4" s="32" t="s">
        <v>12</v>
      </c>
      <c r="B4" s="33"/>
      <c r="C4" s="33"/>
      <c r="D4" s="33"/>
      <c r="E4" s="33"/>
      <c r="F4" s="34"/>
    </row>
    <row r="5" spans="1:6" x14ac:dyDescent="0.2">
      <c r="A5" s="14">
        <v>1</v>
      </c>
      <c r="B5" s="15" t="s">
        <v>5</v>
      </c>
      <c r="C5" s="9" t="s">
        <v>53</v>
      </c>
      <c r="D5" s="15">
        <v>8</v>
      </c>
      <c r="E5" s="16">
        <v>74.8</v>
      </c>
      <c r="F5" s="17">
        <f>D5*E5</f>
        <v>598.4</v>
      </c>
    </row>
    <row r="6" spans="1:6" x14ac:dyDescent="0.2">
      <c r="A6" s="14">
        <v>2</v>
      </c>
      <c r="B6" s="15" t="s">
        <v>7</v>
      </c>
      <c r="C6" s="9" t="s">
        <v>53</v>
      </c>
      <c r="D6" s="15">
        <v>40</v>
      </c>
      <c r="E6" s="16">
        <v>74.819999999999993</v>
      </c>
      <c r="F6" s="17">
        <f t="shared" ref="F6" si="0">D6*E6</f>
        <v>2992.7999999999997</v>
      </c>
    </row>
    <row r="7" spans="1:6" x14ac:dyDescent="0.2">
      <c r="A7" s="14">
        <v>3</v>
      </c>
      <c r="B7" s="15" t="s">
        <v>18</v>
      </c>
      <c r="C7" s="9" t="s">
        <v>54</v>
      </c>
      <c r="D7" s="15">
        <v>8</v>
      </c>
      <c r="E7" s="16">
        <v>85.68</v>
      </c>
      <c r="F7" s="17">
        <f>D7*E7</f>
        <v>685.44</v>
      </c>
    </row>
    <row r="8" spans="1:6" x14ac:dyDescent="0.2">
      <c r="A8" s="14">
        <v>4</v>
      </c>
      <c r="B8" s="15" t="s">
        <v>16</v>
      </c>
      <c r="C8" s="9" t="s">
        <v>55</v>
      </c>
      <c r="D8" s="15">
        <v>8</v>
      </c>
      <c r="E8" s="16">
        <v>55.24</v>
      </c>
      <c r="F8" s="17">
        <f>E8*D8</f>
        <v>441.92</v>
      </c>
    </row>
    <row r="9" spans="1:6" x14ac:dyDescent="0.2">
      <c r="A9" s="14">
        <v>5</v>
      </c>
      <c r="B9" s="15" t="s">
        <v>17</v>
      </c>
      <c r="C9" s="9" t="s">
        <v>55</v>
      </c>
      <c r="D9" s="15">
        <v>40</v>
      </c>
      <c r="E9" s="16">
        <v>55.21</v>
      </c>
      <c r="F9" s="17">
        <f>E9*D9</f>
        <v>2208.4</v>
      </c>
    </row>
    <row r="10" spans="1:6" x14ac:dyDescent="0.2">
      <c r="A10" s="14">
        <v>6</v>
      </c>
      <c r="B10" s="15" t="s">
        <v>19</v>
      </c>
      <c r="C10" s="9" t="s">
        <v>66</v>
      </c>
      <c r="D10" s="15">
        <v>40</v>
      </c>
      <c r="E10" s="16">
        <v>52.21</v>
      </c>
      <c r="F10" s="17">
        <f>E10*D10</f>
        <v>2088.4</v>
      </c>
    </row>
    <row r="11" spans="1:6" x14ac:dyDescent="0.2">
      <c r="A11" s="14">
        <v>7</v>
      </c>
      <c r="B11" s="7" t="s">
        <v>8</v>
      </c>
      <c r="C11" s="9" t="s">
        <v>68</v>
      </c>
      <c r="D11" s="7">
        <v>20</v>
      </c>
      <c r="E11" s="11">
        <v>9.5</v>
      </c>
      <c r="F11" s="12">
        <f t="shared" ref="F11:F21" si="1">E11*D11</f>
        <v>190</v>
      </c>
    </row>
    <row r="12" spans="1:6" x14ac:dyDescent="0.2">
      <c r="A12" s="14">
        <v>8</v>
      </c>
      <c r="B12" s="7" t="s">
        <v>20</v>
      </c>
      <c r="C12" s="9" t="s">
        <v>69</v>
      </c>
      <c r="D12" s="7">
        <v>40</v>
      </c>
      <c r="E12" s="11">
        <v>5.0599999999999996</v>
      </c>
      <c r="F12" s="12">
        <f t="shared" si="1"/>
        <v>202.39999999999998</v>
      </c>
    </row>
    <row r="13" spans="1:6" x14ac:dyDescent="0.2">
      <c r="A13" s="14">
        <v>9</v>
      </c>
      <c r="B13" s="7" t="s">
        <v>21</v>
      </c>
      <c r="C13" s="9" t="s">
        <v>67</v>
      </c>
      <c r="D13" s="7">
        <v>40</v>
      </c>
      <c r="E13" s="11">
        <v>16.309999999999999</v>
      </c>
      <c r="F13" s="12">
        <f t="shared" si="1"/>
        <v>652.4</v>
      </c>
    </row>
    <row r="14" spans="1:6" x14ac:dyDescent="0.2">
      <c r="A14" s="14">
        <v>10</v>
      </c>
      <c r="B14" s="7" t="s">
        <v>6</v>
      </c>
      <c r="C14" s="9" t="s">
        <v>56</v>
      </c>
      <c r="D14" s="7">
        <v>160</v>
      </c>
      <c r="E14" s="11">
        <v>41.49</v>
      </c>
      <c r="F14" s="12">
        <f t="shared" si="1"/>
        <v>6638.4000000000005</v>
      </c>
    </row>
    <row r="15" spans="1:6" x14ac:dyDescent="0.2">
      <c r="A15" s="14">
        <v>11</v>
      </c>
      <c r="B15" s="7" t="s">
        <v>10</v>
      </c>
      <c r="C15" s="9" t="s">
        <v>56</v>
      </c>
      <c r="D15" s="7">
        <v>59</v>
      </c>
      <c r="E15" s="11">
        <v>41.49</v>
      </c>
      <c r="F15" s="12">
        <f t="shared" si="1"/>
        <v>2447.9100000000003</v>
      </c>
    </row>
    <row r="16" spans="1:6" x14ac:dyDescent="0.2">
      <c r="A16" s="14">
        <v>12</v>
      </c>
      <c r="B16" s="7" t="s">
        <v>11</v>
      </c>
      <c r="C16" s="9" t="s">
        <v>56</v>
      </c>
      <c r="D16" s="7">
        <v>1</v>
      </c>
      <c r="E16" s="11">
        <v>41</v>
      </c>
      <c r="F16" s="12">
        <f t="shared" si="1"/>
        <v>41</v>
      </c>
    </row>
    <row r="17" spans="1:8" x14ac:dyDescent="0.2">
      <c r="A17" s="14">
        <v>13</v>
      </c>
      <c r="B17" s="7" t="s">
        <v>22</v>
      </c>
      <c r="C17" s="9" t="s">
        <v>82</v>
      </c>
      <c r="D17" s="7">
        <v>22</v>
      </c>
      <c r="E17" s="11">
        <v>25.36</v>
      </c>
      <c r="F17" s="12">
        <f t="shared" si="1"/>
        <v>557.91999999999996</v>
      </c>
    </row>
    <row r="18" spans="1:8" x14ac:dyDescent="0.2">
      <c r="A18" s="14">
        <v>14</v>
      </c>
      <c r="B18" s="7" t="s">
        <v>57</v>
      </c>
      <c r="C18" s="9" t="s">
        <v>65</v>
      </c>
      <c r="D18" s="7">
        <v>1</v>
      </c>
      <c r="E18" s="11">
        <v>33.86</v>
      </c>
      <c r="F18" s="12">
        <f t="shared" si="1"/>
        <v>33.86</v>
      </c>
    </row>
    <row r="19" spans="1:8" x14ac:dyDescent="0.2">
      <c r="A19" s="14">
        <v>15</v>
      </c>
      <c r="B19" s="7" t="s">
        <v>58</v>
      </c>
      <c r="C19" s="9" t="s">
        <v>65</v>
      </c>
      <c r="D19" s="7">
        <v>7</v>
      </c>
      <c r="E19" s="11">
        <v>33.869999999999997</v>
      </c>
      <c r="F19" s="12">
        <f t="shared" si="1"/>
        <v>237.08999999999997</v>
      </c>
    </row>
    <row r="20" spans="1:8" x14ac:dyDescent="0.2">
      <c r="A20" s="14">
        <v>16</v>
      </c>
      <c r="B20" s="7" t="s">
        <v>59</v>
      </c>
      <c r="C20" s="9" t="s">
        <v>64</v>
      </c>
      <c r="D20" s="7">
        <v>5</v>
      </c>
      <c r="E20" s="11">
        <v>34.32</v>
      </c>
      <c r="F20" s="12">
        <f t="shared" si="1"/>
        <v>171.6</v>
      </c>
    </row>
    <row r="21" spans="1:8" x14ac:dyDescent="0.2">
      <c r="A21" s="14">
        <v>17</v>
      </c>
      <c r="B21" s="7" t="s">
        <v>23</v>
      </c>
      <c r="C21" s="9" t="s">
        <v>83</v>
      </c>
      <c r="D21" s="7">
        <v>8</v>
      </c>
      <c r="E21" s="11">
        <v>15.57</v>
      </c>
      <c r="F21" s="12">
        <f t="shared" si="1"/>
        <v>124.56</v>
      </c>
    </row>
    <row r="22" spans="1:8" x14ac:dyDescent="0.2">
      <c r="A22" s="14"/>
      <c r="B22" s="7"/>
      <c r="C22" s="8"/>
      <c r="D22" s="7"/>
      <c r="E22" s="24" t="s">
        <v>80</v>
      </c>
      <c r="F22" s="13">
        <f>SUM(F5:F21)</f>
        <v>20312.499999999996</v>
      </c>
      <c r="H22" s="1">
        <f>F22*126.1</f>
        <v>2561406.2499999995</v>
      </c>
    </row>
    <row r="23" spans="1:8" x14ac:dyDescent="0.2">
      <c r="A23" s="32" t="s">
        <v>13</v>
      </c>
      <c r="B23" s="33"/>
      <c r="C23" s="33"/>
      <c r="D23" s="33"/>
      <c r="E23" s="33"/>
      <c r="F23" s="34"/>
    </row>
    <row r="24" spans="1:8" x14ac:dyDescent="0.2">
      <c r="A24" s="6"/>
      <c r="B24" s="7" t="s">
        <v>24</v>
      </c>
      <c r="C24" s="9" t="s">
        <v>30</v>
      </c>
      <c r="D24" s="7">
        <v>20</v>
      </c>
      <c r="E24" s="11"/>
      <c r="F24" s="12"/>
    </row>
    <row r="25" spans="1:8" x14ac:dyDescent="0.2">
      <c r="A25" s="6">
        <v>18</v>
      </c>
      <c r="B25" s="7" t="s">
        <v>27</v>
      </c>
      <c r="C25" s="9" t="s">
        <v>14</v>
      </c>
      <c r="D25" s="7">
        <v>20</v>
      </c>
      <c r="E25" s="11">
        <v>13.58</v>
      </c>
      <c r="F25" s="12">
        <f t="shared" ref="F25:F43" si="2">E25*D25</f>
        <v>271.60000000000002</v>
      </c>
      <c r="H25" s="3"/>
    </row>
    <row r="26" spans="1:8" x14ac:dyDescent="0.2">
      <c r="A26" s="6">
        <v>19</v>
      </c>
      <c r="B26" s="7" t="s">
        <v>25</v>
      </c>
      <c r="C26" s="10" t="s">
        <v>15</v>
      </c>
      <c r="D26" s="7">
        <v>20</v>
      </c>
      <c r="E26" s="11">
        <v>7.67</v>
      </c>
      <c r="F26" s="12">
        <f t="shared" si="2"/>
        <v>153.4</v>
      </c>
    </row>
    <row r="27" spans="1:8" x14ac:dyDescent="0.2">
      <c r="A27" s="6">
        <v>20</v>
      </c>
      <c r="B27" s="7" t="s">
        <v>26</v>
      </c>
      <c r="C27" s="10" t="s">
        <v>15</v>
      </c>
      <c r="D27" s="7">
        <v>80</v>
      </c>
      <c r="E27" s="11">
        <v>0.75</v>
      </c>
      <c r="F27" s="12">
        <f t="shared" si="2"/>
        <v>60</v>
      </c>
    </row>
    <row r="28" spans="1:8" x14ac:dyDescent="0.2">
      <c r="A28" s="6"/>
      <c r="B28" s="7" t="s">
        <v>28</v>
      </c>
      <c r="C28" s="10" t="s">
        <v>29</v>
      </c>
      <c r="D28" s="7">
        <v>2</v>
      </c>
      <c r="E28" s="11"/>
      <c r="F28" s="12"/>
    </row>
    <row r="29" spans="1:8" x14ac:dyDescent="0.2">
      <c r="A29" s="6">
        <v>21</v>
      </c>
      <c r="B29" s="7" t="s">
        <v>35</v>
      </c>
      <c r="C29" s="10" t="s">
        <v>15</v>
      </c>
      <c r="D29" s="7">
        <v>4</v>
      </c>
      <c r="E29" s="11">
        <v>3.97</v>
      </c>
      <c r="F29" s="12">
        <f t="shared" si="2"/>
        <v>15.88</v>
      </c>
    </row>
    <row r="30" spans="1:8" x14ac:dyDescent="0.2">
      <c r="A30" s="6">
        <v>22</v>
      </c>
      <c r="B30" s="7" t="s">
        <v>36</v>
      </c>
      <c r="C30" s="10" t="s">
        <v>15</v>
      </c>
      <c r="D30" s="7">
        <v>4</v>
      </c>
      <c r="E30" s="11">
        <v>2.77</v>
      </c>
      <c r="F30" s="12">
        <f t="shared" si="2"/>
        <v>11.08</v>
      </c>
    </row>
    <row r="31" spans="1:8" x14ac:dyDescent="0.2">
      <c r="A31" s="6">
        <v>23</v>
      </c>
      <c r="B31" s="7" t="s">
        <v>37</v>
      </c>
      <c r="C31" s="10" t="s">
        <v>15</v>
      </c>
      <c r="D31" s="7">
        <v>4</v>
      </c>
      <c r="E31" s="11">
        <v>1.57</v>
      </c>
      <c r="F31" s="12">
        <f t="shared" si="2"/>
        <v>6.28</v>
      </c>
    </row>
    <row r="32" spans="1:8" x14ac:dyDescent="0.2">
      <c r="A32" s="6"/>
      <c r="B32" s="7" t="s">
        <v>31</v>
      </c>
      <c r="C32" s="10" t="s">
        <v>32</v>
      </c>
      <c r="D32" s="7">
        <v>2</v>
      </c>
      <c r="E32" s="11"/>
      <c r="F32" s="12"/>
    </row>
    <row r="33" spans="1:6" x14ac:dyDescent="0.2">
      <c r="A33" s="6"/>
      <c r="B33" s="7" t="s">
        <v>33</v>
      </c>
      <c r="C33" s="10" t="s">
        <v>34</v>
      </c>
      <c r="D33" s="7">
        <v>8</v>
      </c>
      <c r="E33" s="11"/>
      <c r="F33" s="12"/>
    </row>
    <row r="34" spans="1:6" x14ac:dyDescent="0.2">
      <c r="A34" s="6">
        <v>24</v>
      </c>
      <c r="B34" s="7" t="s">
        <v>38</v>
      </c>
      <c r="C34" s="10" t="s">
        <v>15</v>
      </c>
      <c r="D34" s="7">
        <v>8</v>
      </c>
      <c r="E34" s="11">
        <v>3.69</v>
      </c>
      <c r="F34" s="12">
        <f t="shared" si="2"/>
        <v>29.52</v>
      </c>
    </row>
    <row r="35" spans="1:6" x14ac:dyDescent="0.2">
      <c r="A35" s="6">
        <v>25</v>
      </c>
      <c r="B35" s="7" t="s">
        <v>39</v>
      </c>
      <c r="C35" s="10" t="s">
        <v>15</v>
      </c>
      <c r="D35" s="7">
        <v>8</v>
      </c>
      <c r="E35" s="11">
        <v>2.4900000000000002</v>
      </c>
      <c r="F35" s="12">
        <f t="shared" si="2"/>
        <v>19.920000000000002</v>
      </c>
    </row>
    <row r="36" spans="1:6" x14ac:dyDescent="0.2">
      <c r="A36" s="6">
        <v>26</v>
      </c>
      <c r="B36" s="7" t="s">
        <v>40</v>
      </c>
      <c r="C36" s="10" t="s">
        <v>15</v>
      </c>
      <c r="D36" s="7">
        <v>8</v>
      </c>
      <c r="E36" s="11">
        <v>1.51</v>
      </c>
      <c r="F36" s="12">
        <f t="shared" si="2"/>
        <v>12.08</v>
      </c>
    </row>
    <row r="37" spans="1:6" x14ac:dyDescent="0.2">
      <c r="A37" s="6">
        <v>27</v>
      </c>
      <c r="B37" s="7" t="s">
        <v>76</v>
      </c>
      <c r="C37" s="10" t="s">
        <v>15</v>
      </c>
      <c r="D37" s="7">
        <v>2</v>
      </c>
      <c r="E37" s="11">
        <v>10.98</v>
      </c>
      <c r="F37" s="12">
        <f t="shared" si="2"/>
        <v>21.96</v>
      </c>
    </row>
    <row r="38" spans="1:6" x14ac:dyDescent="0.2">
      <c r="A38" s="6">
        <v>28</v>
      </c>
      <c r="B38" s="7" t="s">
        <v>77</v>
      </c>
      <c r="C38" s="10" t="s">
        <v>15</v>
      </c>
      <c r="D38" s="7">
        <v>10</v>
      </c>
      <c r="E38" s="11">
        <v>16.82</v>
      </c>
      <c r="F38" s="12">
        <f t="shared" si="2"/>
        <v>168.2</v>
      </c>
    </row>
    <row r="39" spans="1:6" x14ac:dyDescent="0.2">
      <c r="A39" s="6">
        <v>29</v>
      </c>
      <c r="B39" s="7" t="s">
        <v>41</v>
      </c>
      <c r="C39" s="10" t="s">
        <v>15</v>
      </c>
      <c r="D39" s="7">
        <v>10</v>
      </c>
      <c r="E39" s="11">
        <v>14.44</v>
      </c>
      <c r="F39" s="12">
        <f t="shared" si="2"/>
        <v>144.4</v>
      </c>
    </row>
    <row r="40" spans="1:6" x14ac:dyDescent="0.2">
      <c r="A40" s="6">
        <v>30</v>
      </c>
      <c r="B40" s="7" t="s">
        <v>42</v>
      </c>
      <c r="C40" s="10" t="s">
        <v>15</v>
      </c>
      <c r="D40" s="7">
        <v>20</v>
      </c>
      <c r="E40" s="11">
        <v>4.91</v>
      </c>
      <c r="F40" s="12">
        <f t="shared" si="2"/>
        <v>98.2</v>
      </c>
    </row>
    <row r="41" spans="1:6" x14ac:dyDescent="0.2">
      <c r="A41" s="6">
        <v>31</v>
      </c>
      <c r="B41" s="7" t="s">
        <v>43</v>
      </c>
      <c r="C41" s="10" t="s">
        <v>15</v>
      </c>
      <c r="D41" s="7">
        <v>20</v>
      </c>
      <c r="E41" s="11">
        <v>5.01</v>
      </c>
      <c r="F41" s="12">
        <f t="shared" si="2"/>
        <v>100.19999999999999</v>
      </c>
    </row>
    <row r="42" spans="1:6" x14ac:dyDescent="0.2">
      <c r="A42" s="6">
        <v>32</v>
      </c>
      <c r="B42" s="7" t="s">
        <v>44</v>
      </c>
      <c r="C42" s="10" t="s">
        <v>15</v>
      </c>
      <c r="D42" s="7">
        <v>20</v>
      </c>
      <c r="E42" s="11">
        <v>5.62</v>
      </c>
      <c r="F42" s="12">
        <f t="shared" si="2"/>
        <v>112.4</v>
      </c>
    </row>
    <row r="43" spans="1:6" x14ac:dyDescent="0.2">
      <c r="A43" s="6">
        <v>33</v>
      </c>
      <c r="B43" s="7" t="s">
        <v>45</v>
      </c>
      <c r="C43" s="10" t="s">
        <v>15</v>
      </c>
      <c r="D43" s="7">
        <v>20</v>
      </c>
      <c r="E43" s="11">
        <v>5.83</v>
      </c>
      <c r="F43" s="12">
        <f t="shared" si="2"/>
        <v>116.6</v>
      </c>
    </row>
    <row r="44" spans="1:6" x14ac:dyDescent="0.2">
      <c r="A44" s="6">
        <v>34</v>
      </c>
      <c r="B44" s="7" t="s">
        <v>51</v>
      </c>
      <c r="C44" s="10" t="s">
        <v>15</v>
      </c>
      <c r="D44" s="7">
        <v>4</v>
      </c>
      <c r="E44" s="11">
        <v>11.45</v>
      </c>
      <c r="F44" s="12">
        <f t="shared" ref="F44:F45" si="3">E44*D44</f>
        <v>45.8</v>
      </c>
    </row>
    <row r="45" spans="1:6" x14ac:dyDescent="0.2">
      <c r="A45" s="6">
        <v>35</v>
      </c>
      <c r="B45" s="7" t="s">
        <v>52</v>
      </c>
      <c r="C45" s="10" t="s">
        <v>15</v>
      </c>
      <c r="D45" s="7">
        <v>20</v>
      </c>
      <c r="E45" s="11">
        <v>15.46</v>
      </c>
      <c r="F45" s="12">
        <f t="shared" si="3"/>
        <v>309.20000000000005</v>
      </c>
    </row>
    <row r="46" spans="1:6" x14ac:dyDescent="0.2">
      <c r="A46" s="32" t="s">
        <v>71</v>
      </c>
      <c r="B46" s="33"/>
      <c r="C46" s="33"/>
      <c r="D46" s="33"/>
      <c r="E46" s="33"/>
      <c r="F46" s="34"/>
    </row>
    <row r="47" spans="1:6" x14ac:dyDescent="0.2">
      <c r="A47" s="6">
        <v>36</v>
      </c>
      <c r="B47" s="19" t="s">
        <v>74</v>
      </c>
      <c r="C47" s="10" t="s">
        <v>84</v>
      </c>
      <c r="D47" s="7">
        <v>8</v>
      </c>
      <c r="E47" s="7">
        <v>0.52</v>
      </c>
      <c r="F47" s="7">
        <f>E47*D47</f>
        <v>4.16</v>
      </c>
    </row>
    <row r="48" spans="1:6" x14ac:dyDescent="0.2">
      <c r="A48" s="6">
        <v>37</v>
      </c>
      <c r="B48" s="19" t="s">
        <v>72</v>
      </c>
      <c r="C48" s="10" t="s">
        <v>60</v>
      </c>
      <c r="D48" s="7">
        <v>240</v>
      </c>
      <c r="E48" s="11">
        <v>0.77</v>
      </c>
      <c r="F48" s="12">
        <f>E48*D48</f>
        <v>184.8</v>
      </c>
    </row>
    <row r="49" spans="1:9" x14ac:dyDescent="0.2">
      <c r="A49" s="6">
        <v>38</v>
      </c>
      <c r="B49" s="19" t="s">
        <v>73</v>
      </c>
      <c r="C49" s="10" t="s">
        <v>61</v>
      </c>
      <c r="D49" s="7">
        <v>56</v>
      </c>
      <c r="E49" s="11">
        <v>0.94</v>
      </c>
      <c r="F49" s="12">
        <f>E49*D49</f>
        <v>52.64</v>
      </c>
    </row>
    <row r="50" spans="1:9" x14ac:dyDescent="0.2">
      <c r="A50" s="6">
        <v>39</v>
      </c>
      <c r="B50" s="19" t="s">
        <v>74</v>
      </c>
      <c r="C50" s="10" t="s">
        <v>62</v>
      </c>
      <c r="D50" s="7">
        <v>150</v>
      </c>
      <c r="E50" s="11">
        <v>1.53</v>
      </c>
      <c r="F50" s="12">
        <f>E50*D50</f>
        <v>229.5</v>
      </c>
    </row>
    <row r="51" spans="1:9" x14ac:dyDescent="0.2">
      <c r="A51" s="6">
        <v>40</v>
      </c>
      <c r="B51" s="19" t="s">
        <v>75</v>
      </c>
      <c r="C51" s="10" t="s">
        <v>63</v>
      </c>
      <c r="D51" s="7">
        <v>360</v>
      </c>
      <c r="E51" s="11">
        <v>1.27</v>
      </c>
      <c r="F51" s="12">
        <f>E51*D51</f>
        <v>457.2</v>
      </c>
    </row>
    <row r="52" spans="1:9" x14ac:dyDescent="0.2">
      <c r="A52" s="6"/>
      <c r="B52" s="7"/>
      <c r="C52" s="10"/>
      <c r="D52" s="7"/>
      <c r="E52" s="24" t="s">
        <v>78</v>
      </c>
      <c r="F52" s="13">
        <f>SUM(F24:F51)</f>
        <v>2625.02</v>
      </c>
      <c r="H52" s="1">
        <f>F52*180</f>
        <v>472503.6</v>
      </c>
    </row>
    <row r="53" spans="1:9" x14ac:dyDescent="0.2">
      <c r="A53" s="6"/>
      <c r="B53" s="7"/>
      <c r="C53" s="10"/>
      <c r="D53" s="7"/>
      <c r="E53" s="24" t="s">
        <v>79</v>
      </c>
      <c r="F53" s="13">
        <f>F22+F52</f>
        <v>22937.519999999997</v>
      </c>
    </row>
    <row r="54" spans="1:9" x14ac:dyDescent="0.2">
      <c r="B54" s="2"/>
      <c r="F54" s="3"/>
    </row>
    <row r="55" spans="1:9" x14ac:dyDescent="0.2">
      <c r="C55" s="6" t="s">
        <v>47</v>
      </c>
      <c r="D55" s="6" t="s">
        <v>46</v>
      </c>
      <c r="E55" s="5"/>
    </row>
    <row r="56" spans="1:9" ht="42.75" x14ac:dyDescent="0.2">
      <c r="C56" s="18" t="s">
        <v>49</v>
      </c>
      <c r="D56" s="6">
        <v>3700</v>
      </c>
      <c r="F56" s="1">
        <v>0.13</v>
      </c>
      <c r="G56" s="1">
        <f>F56+2*F57+2*F58</f>
        <v>0.22800000000000001</v>
      </c>
      <c r="H56" s="25">
        <f>G56*D56</f>
        <v>843.6</v>
      </c>
      <c r="I56" s="23">
        <f>F53+H56</f>
        <v>23781.119999999995</v>
      </c>
    </row>
    <row r="57" spans="1:9" x14ac:dyDescent="0.2">
      <c r="C57" s="4" t="s">
        <v>48</v>
      </c>
      <c r="D57" s="6">
        <f>D56*2</f>
        <v>7400</v>
      </c>
      <c r="F57" s="3">
        <v>3.7999999999999999E-2</v>
      </c>
      <c r="H57" s="1">
        <f>H56*254</f>
        <v>214274.4</v>
      </c>
    </row>
    <row r="58" spans="1:9" x14ac:dyDescent="0.2">
      <c r="C58" s="4" t="s">
        <v>50</v>
      </c>
      <c r="D58" s="6">
        <f>D56*2</f>
        <v>7400</v>
      </c>
      <c r="F58" s="1">
        <v>1.0999999999999999E-2</v>
      </c>
      <c r="H58" s="1">
        <f>H22+H52+H57</f>
        <v>3248184.2499999995</v>
      </c>
    </row>
    <row r="60" spans="1:9" x14ac:dyDescent="0.2">
      <c r="F60" s="3"/>
    </row>
  </sheetData>
  <mergeCells count="5">
    <mergeCell ref="B1:F1"/>
    <mergeCell ref="B2:F2"/>
    <mergeCell ref="A4:F4"/>
    <mergeCell ref="A23:F23"/>
    <mergeCell ref="A46:F4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C335A-3937-4829-8F8F-F157DC1A1504}">
  <sheetPr codeName="Лист2"/>
  <dimension ref="A2:C9"/>
  <sheetViews>
    <sheetView workbookViewId="0">
      <selection activeCell="C9" sqref="C9"/>
    </sheetView>
  </sheetViews>
  <sheetFormatPr defaultRowHeight="15" x14ac:dyDescent="0.25"/>
  <sheetData>
    <row r="2" spans="1:3" x14ac:dyDescent="0.25">
      <c r="A2">
        <f>14*2*4</f>
        <v>112</v>
      </c>
    </row>
    <row r="3" spans="1:3" x14ac:dyDescent="0.25">
      <c r="A3">
        <f>22*12</f>
        <v>264</v>
      </c>
    </row>
    <row r="4" spans="1:3" x14ac:dyDescent="0.25">
      <c r="A4">
        <f>4*10*2*7</f>
        <v>560</v>
      </c>
    </row>
    <row r="5" spans="1:3" x14ac:dyDescent="0.25">
      <c r="A5">
        <f>24*2*7</f>
        <v>336</v>
      </c>
    </row>
    <row r="6" spans="1:3" x14ac:dyDescent="0.25">
      <c r="A6">
        <v>28</v>
      </c>
    </row>
    <row r="7" spans="1:3" x14ac:dyDescent="0.25">
      <c r="A7">
        <f>18*2*2*2</f>
        <v>144</v>
      </c>
    </row>
    <row r="8" spans="1:3" x14ac:dyDescent="0.25">
      <c r="A8">
        <f>57*2*2*5</f>
        <v>1140</v>
      </c>
    </row>
    <row r="9" spans="1:3" x14ac:dyDescent="0.25">
      <c r="C9">
        <f>2584*1.1</f>
        <v>2842.4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Birzhan</dc:creator>
  <cp:lastModifiedBy>Сергей Водянин</cp:lastModifiedBy>
  <dcterms:created xsi:type="dcterms:W3CDTF">2015-06-05T18:19:34Z</dcterms:created>
  <dcterms:modified xsi:type="dcterms:W3CDTF">2025-10-14T05:12:19Z</dcterms:modified>
</cp:coreProperties>
</file>